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6 - Sextos\Plan 21\"/>
    </mc:Choice>
  </mc:AlternateContent>
  <xr:revisionPtr revIDLastSave="0" documentId="13_ncr:1_{D4699BD7-10D8-4264-95B5-BA161EA1807D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SD6" sheetId="33" r:id="rId1"/>
  </sheets>
  <calcPr calcId="191029"/>
</workbook>
</file>

<file path=xl/calcChain.xml><?xml version="1.0" encoding="utf-8"?>
<calcChain xmlns="http://schemas.openxmlformats.org/spreadsheetml/2006/main">
  <c r="C1" i="33" l="1"/>
  <c r="C4" i="33" s="1"/>
  <c r="C2" i="33" l="1"/>
  <c r="C3" i="33"/>
  <c r="E70" i="33" s="1"/>
  <c r="F68" i="33"/>
  <c r="F67" i="33"/>
  <c r="F66" i="33"/>
  <c r="F65" i="33"/>
  <c r="F64" i="33"/>
  <c r="F63" i="33"/>
  <c r="F62" i="33"/>
  <c r="F61" i="33"/>
  <c r="F60" i="33"/>
  <c r="F69" i="33" l="1"/>
  <c r="G56" i="33"/>
  <c r="G55" i="33"/>
  <c r="G54" i="33"/>
  <c r="G53" i="33"/>
  <c r="G52" i="33"/>
  <c r="G51" i="33"/>
  <c r="G50" i="33"/>
  <c r="G49" i="33"/>
  <c r="G48" i="33"/>
  <c r="G46" i="33"/>
  <c r="G45" i="33"/>
  <c r="G44" i="33"/>
  <c r="G43" i="33"/>
  <c r="G42" i="33"/>
  <c r="G41" i="33"/>
  <c r="G40" i="33"/>
  <c r="G39" i="33"/>
  <c r="G38" i="33"/>
  <c r="G36" i="33"/>
  <c r="G35" i="33"/>
  <c r="G34" i="33"/>
  <c r="G33" i="33"/>
  <c r="G32" i="33"/>
  <c r="G31" i="33"/>
  <c r="G30" i="33"/>
  <c r="G29" i="33"/>
  <c r="G28" i="33"/>
  <c r="G27" i="33"/>
  <c r="G25" i="33"/>
  <c r="G24" i="33"/>
  <c r="G23" i="33"/>
  <c r="G22" i="33"/>
  <c r="G21" i="33"/>
  <c r="G20" i="33"/>
  <c r="G19" i="33"/>
  <c r="G18" i="33"/>
  <c r="G17" i="33"/>
  <c r="G15" i="33"/>
  <c r="G14" i="33"/>
  <c r="G13" i="33"/>
  <c r="G12" i="33"/>
  <c r="G11" i="33"/>
  <c r="G10" i="33"/>
  <c r="G9" i="33"/>
  <c r="G8" i="33"/>
  <c r="G7" i="33"/>
  <c r="F56" i="33"/>
  <c r="F55" i="33"/>
  <c r="F54" i="33"/>
  <c r="F53" i="33"/>
  <c r="F52" i="33"/>
  <c r="F51" i="33"/>
  <c r="F50" i="33"/>
  <c r="F49" i="33"/>
  <c r="F48" i="33"/>
  <c r="F46" i="33"/>
  <c r="F45" i="33"/>
  <c r="F44" i="33"/>
  <c r="F43" i="33"/>
  <c r="F42" i="33"/>
  <c r="F41" i="33"/>
  <c r="F40" i="33"/>
  <c r="F39" i="33"/>
  <c r="F38" i="33"/>
  <c r="F36" i="33"/>
  <c r="F35" i="33"/>
  <c r="F34" i="33"/>
  <c r="F33" i="33"/>
  <c r="F32" i="33"/>
  <c r="F31" i="33"/>
  <c r="F30" i="33"/>
  <c r="F29" i="33"/>
  <c r="F28" i="33"/>
  <c r="F27" i="33"/>
  <c r="F25" i="33"/>
  <c r="F24" i="33"/>
  <c r="F23" i="33"/>
  <c r="F22" i="33"/>
  <c r="F21" i="33"/>
  <c r="F20" i="33"/>
  <c r="F19" i="33"/>
  <c r="F18" i="33"/>
  <c r="F17" i="33"/>
  <c r="F15" i="33"/>
  <c r="F14" i="33"/>
  <c r="F13" i="33"/>
  <c r="F12" i="33"/>
  <c r="F11" i="33"/>
  <c r="F10" i="33"/>
  <c r="F9" i="33"/>
  <c r="F8" i="33"/>
  <c r="F7" i="33"/>
  <c r="D16" i="33" l="1"/>
  <c r="G57" i="33" l="1"/>
  <c r="G47" i="33"/>
  <c r="G37" i="33"/>
  <c r="G26" i="33"/>
  <c r="G16" i="33"/>
  <c r="D57" i="33"/>
  <c r="D47" i="33"/>
  <c r="D26" i="33"/>
  <c r="F57" i="33"/>
  <c r="C69" i="33"/>
  <c r="C57" i="33"/>
  <c r="C47" i="33"/>
  <c r="C37" i="33"/>
  <c r="C26" i="33"/>
  <c r="C16" i="33"/>
  <c r="E36" i="33"/>
  <c r="E56" i="33"/>
  <c r="E55" i="33"/>
  <c r="E54" i="33"/>
  <c r="E53" i="33"/>
  <c r="E52" i="33"/>
  <c r="E51" i="33"/>
  <c r="E50" i="33"/>
  <c r="E49" i="33"/>
  <c r="E48" i="33"/>
  <c r="E46" i="33"/>
  <c r="E45" i="33"/>
  <c r="E44" i="33"/>
  <c r="E43" i="33"/>
  <c r="E42" i="33"/>
  <c r="E41" i="33"/>
  <c r="E40" i="33"/>
  <c r="E39" i="33"/>
  <c r="E38" i="33"/>
  <c r="E35" i="33"/>
  <c r="E34" i="33"/>
  <c r="E33" i="33"/>
  <c r="E32" i="33"/>
  <c r="E31" i="33"/>
  <c r="E30" i="33"/>
  <c r="E29" i="33"/>
  <c r="E28" i="33"/>
  <c r="E27" i="33"/>
  <c r="E25" i="33"/>
  <c r="E24" i="33"/>
  <c r="E23" i="33"/>
  <c r="E22" i="33"/>
  <c r="E21" i="33"/>
  <c r="E20" i="33"/>
  <c r="E19" i="33"/>
  <c r="E18" i="33"/>
  <c r="E17" i="33"/>
  <c r="E15" i="33"/>
  <c r="E14" i="33"/>
  <c r="E13" i="33"/>
  <c r="E12" i="33"/>
  <c r="E11" i="33"/>
  <c r="E10" i="33"/>
  <c r="E9" i="33"/>
  <c r="E8" i="33"/>
  <c r="E7" i="33"/>
  <c r="E37" i="33" l="1"/>
  <c r="E47" i="33"/>
  <c r="E16" i="33"/>
  <c r="E57" i="33"/>
  <c r="E26" i="33"/>
  <c r="G58" i="33"/>
  <c r="F70" i="33" s="1"/>
  <c r="F71" i="33" s="1"/>
  <c r="E58" i="33" l="1"/>
</calcChain>
</file>

<file path=xl/sharedStrings.xml><?xml version="1.0" encoding="utf-8"?>
<sst xmlns="http://schemas.openxmlformats.org/spreadsheetml/2006/main" count="100" uniqueCount="83">
  <si>
    <t>CARGA MAXIMA</t>
  </si>
  <si>
    <t>CARGA MEDIA</t>
  </si>
  <si>
    <t>CARGA MINIMA</t>
  </si>
  <si>
    <t>ALGEBRA</t>
  </si>
  <si>
    <t>GEOMETRIA Y TRIGONOMETRIA</t>
  </si>
  <si>
    <t>CREDITOS</t>
  </si>
  <si>
    <t>COMPUTACION BASICA I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</si>
  <si>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</si>
  <si>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</si>
  <si>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</si>
  <si>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</si>
  <si>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</si>
  <si>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</si>
  <si>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</si>
  <si>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</si>
  <si>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</si>
  <si>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</si>
  <si>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</si>
  <si>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</si>
  <si>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</si>
  <si>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CIRCUITOS ELECTRÓNICOS</t>
  </si>
  <si>
    <t>S I S T E M A S    D I G I T A L E S</t>
  </si>
  <si>
    <t>TOTAL DE CREDITOS</t>
  </si>
  <si>
    <t>4 NIVEL</t>
  </si>
  <si>
    <t>CIRCUITOS LÓGICOS SECUENCIALES</t>
  </si>
  <si>
    <t>ELEMENTOS ELECTRÓNICOS</t>
  </si>
  <si>
    <t>LENGUAJE DE PROGRAMACIÓN</t>
  </si>
  <si>
    <t>5 NIVEL</t>
  </si>
  <si>
    <t>CALCULO INTEGRAL</t>
  </si>
  <si>
    <t>FISICA III</t>
  </si>
  <si>
    <t>QUIMICA III</t>
  </si>
  <si>
    <t>INGLES V</t>
  </si>
  <si>
    <t>ORIENTACIÓN JUVENIL Y PROF. III</t>
  </si>
  <si>
    <t>6 NIVEL</t>
  </si>
  <si>
    <t>PROBABILIDAD Y ESTADISTICA</t>
  </si>
  <si>
    <t>FÍSICA IV</t>
  </si>
  <si>
    <t>QUIMICA IV</t>
  </si>
  <si>
    <t>INGLES VI</t>
  </si>
  <si>
    <t>ORIENTACIÓN JUVENIL Y PROF. IV.</t>
  </si>
  <si>
    <t>REDES DIGITALES</t>
  </si>
  <si>
    <t>1ER. NIVEL</t>
  </si>
  <si>
    <t>2DO. NIVEL</t>
  </si>
  <si>
    <t>UNIDADES DE APRENDIZAJE</t>
  </si>
  <si>
    <t>SEM</t>
  </si>
  <si>
    <t>SUBTOTAL</t>
  </si>
  <si>
    <t>3ER NIVEL</t>
  </si>
  <si>
    <t>TRAYECTORIA DEL ALUMNO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</si>
  <si>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</si>
  <si>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</si>
  <si>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</si>
  <si>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</si>
  <si>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</si>
  <si>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</si>
  <si>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ACADÉMICA</t>
  </si>
  <si>
    <t>I</t>
  </si>
  <si>
    <t>NC</t>
  </si>
  <si>
    <t>NC =</t>
  </si>
  <si>
    <t>NO CURSADA</t>
  </si>
  <si>
    <t>I =</t>
  </si>
  <si>
    <t>INCRITA</t>
  </si>
  <si>
    <t>EXPRESION ORAL Y ESCRITA I</t>
  </si>
  <si>
    <t>GEOMETRÍA ANALÍTICA</t>
  </si>
  <si>
    <t>FÍSICA I</t>
  </si>
  <si>
    <t>QUÍMICA I</t>
  </si>
  <si>
    <t>INGLÉS III</t>
  </si>
  <si>
    <t>COMUNICACIÓN CIENTÍFICA</t>
  </si>
  <si>
    <t>DIBUJO TÉCNICO I</t>
  </si>
  <si>
    <t>ENTORNO SOCIOECONÓMICO DE MEX.</t>
  </si>
  <si>
    <t>CIRCUIT. LÓGICOS COMBINATORIOS</t>
  </si>
  <si>
    <t>INTRUMENTACIÓN ELECTRÓNICA</t>
  </si>
  <si>
    <t>CÁLCULO DIFERENCIAL</t>
  </si>
  <si>
    <t>FÍSICA II</t>
  </si>
  <si>
    <t>QUÍMICA II</t>
  </si>
  <si>
    <t>INGLÉS IV</t>
  </si>
  <si>
    <t>DIBUJO TÉCNICO II</t>
  </si>
  <si>
    <t>OPTATIVA (SOFT DE DISEÑO ELECT.)</t>
  </si>
  <si>
    <t>ARQUI. DE MICROCONTROLADORES</t>
  </si>
  <si>
    <t>DISPOSITIVOS ELECTRONICOS</t>
  </si>
  <si>
    <t>ELECTRÓNICA ANALOGICA Y DIGITAL</t>
  </si>
  <si>
    <t>OPTATIVA (ACONDICIONAMIENTO Y PROGRAMACIÓN)</t>
  </si>
  <si>
    <t>APLICACIONES CON MICROCONTROLADORES</t>
  </si>
  <si>
    <t>MANTENIMIENTO DE EQUIPO ELECTRONICO</t>
  </si>
  <si>
    <t xml:space="preserve"> OPTATIVA (SISTEMAS E INTERNET)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</si>
</sst>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FF"/>
      <name val="Agency FB"/>
      <family val="2"/>
    </font>
    <font>
      <b/>
      <sz val="10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107">
    <xf numFmtId="0" fontId="0" fillId="0" borderId="0" xfId="0"/>
    <xf numFmtId="0" fontId="4" fillId="0" borderId="10" xfId="0" applyFont="1" applyBorder="1"/>
    <xf numFmtId="0" fontId="0" fillId="0" borderId="0" xfId="0" applyBorder="1"/>
    <xf numFmtId="0" fontId="4" fillId="0" borderId="13" xfId="0" applyFont="1" applyBorder="1"/>
    <xf numFmtId="2" fontId="0" fillId="0" borderId="0" xfId="0" applyNumberFormat="1" applyBorder="1"/>
    <xf numFmtId="0" fontId="3" fillId="0" borderId="0" xfId="0" applyFont="1" applyFill="1" applyAlignment="1">
      <alignment horizontal="center" vertical="center" wrapText="1"/>
    </xf>
    <xf numFmtId="0" fontId="4" fillId="0" borderId="15" xfId="0" applyFont="1" applyBorder="1"/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16" xfId="0" applyFont="1" applyBorder="1"/>
    <xf numFmtId="0" fontId="0" fillId="0" borderId="2" xfId="0" applyBorder="1"/>
    <xf numFmtId="0" fontId="4" fillId="2" borderId="24" xfId="0" applyFont="1" applyFill="1" applyBorder="1"/>
    <xf numFmtId="0" fontId="4" fillId="0" borderId="23" xfId="0" applyFont="1" applyBorder="1"/>
    <xf numFmtId="0" fontId="0" fillId="0" borderId="21" xfId="0" applyBorder="1"/>
    <xf numFmtId="0" fontId="1" fillId="0" borderId="21" xfId="0" applyFont="1" applyBorder="1"/>
    <xf numFmtId="0" fontId="4" fillId="5" borderId="13" xfId="0" applyFont="1" applyFill="1" applyBorder="1"/>
    <xf numFmtId="0" fontId="4" fillId="5" borderId="10" xfId="0" applyFont="1" applyFill="1" applyBorder="1"/>
    <xf numFmtId="0" fontId="4" fillId="5" borderId="16" xfId="0" applyFont="1" applyFill="1" applyBorder="1"/>
    <xf numFmtId="0" fontId="4" fillId="0" borderId="0" xfId="0" applyFont="1"/>
    <xf numFmtId="2" fontId="1" fillId="2" borderId="0" xfId="0" applyNumberFormat="1" applyFont="1" applyFill="1" applyBorder="1"/>
    <xf numFmtId="0" fontId="3" fillId="0" borderId="0" xfId="0" applyFont="1" applyBorder="1"/>
    <xf numFmtId="0" fontId="4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left" vertical="center" wrapText="1"/>
    </xf>
    <xf numFmtId="0" fontId="7" fillId="0" borderId="22" xfId="0" applyFont="1" applyBorder="1"/>
    <xf numFmtId="0" fontId="7" fillId="2" borderId="31" xfId="0" applyFont="1" applyFill="1" applyBorder="1"/>
    <xf numFmtId="0" fontId="4" fillId="0" borderId="14" xfId="0" applyFont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/>
    <xf numFmtId="0" fontId="7" fillId="0" borderId="5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5" borderId="29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0" fillId="5" borderId="32" xfId="0" applyFill="1" applyBorder="1" applyAlignment="1">
      <alignment horizontal="left" vertical="center"/>
    </xf>
    <xf numFmtId="0" fontId="0" fillId="3" borderId="2" xfId="0" applyFill="1" applyBorder="1"/>
    <xf numFmtId="0" fontId="4" fillId="3" borderId="2" xfId="0" applyFont="1" applyFill="1" applyBorder="1"/>
    <xf numFmtId="0" fontId="4" fillId="3" borderId="27" xfId="0" applyFont="1" applyFill="1" applyBorder="1"/>
    <xf numFmtId="0" fontId="7" fillId="3" borderId="30" xfId="0" applyFont="1" applyFill="1" applyBorder="1"/>
    <xf numFmtId="0" fontId="0" fillId="3" borderId="0" xfId="0" applyFill="1"/>
    <xf numFmtId="0" fontId="7" fillId="3" borderId="17" xfId="0" applyFont="1" applyFill="1" applyBorder="1"/>
    <xf numFmtId="0" fontId="4" fillId="3" borderId="9" xfId="0" applyFont="1" applyFill="1" applyBorder="1"/>
    <xf numFmtId="0" fontId="7" fillId="3" borderId="23" xfId="0" applyFont="1" applyFill="1" applyBorder="1"/>
    <xf numFmtId="0" fontId="7" fillId="3" borderId="24" xfId="0" applyFont="1" applyFill="1" applyBorder="1"/>
    <xf numFmtId="0" fontId="7" fillId="3" borderId="25" xfId="0" applyFont="1" applyFill="1" applyBorder="1"/>
    <xf numFmtId="0" fontId="7" fillId="3" borderId="9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0" fillId="3" borderId="26" xfId="0" applyFill="1" applyBorder="1"/>
    <xf numFmtId="0" fontId="1" fillId="3" borderId="3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0" borderId="31" xfId="0" applyFont="1" applyFill="1" applyBorder="1"/>
    <xf numFmtId="0" fontId="9" fillId="6" borderId="14" xfId="0" applyFont="1" applyFill="1" applyBorder="1" applyAlignment="1" applyProtection="1">
      <alignment horizontal="center"/>
    </xf>
    <xf numFmtId="0" fontId="4" fillId="3" borderId="23" xfId="0" applyFont="1" applyFill="1" applyBorder="1"/>
    <xf numFmtId="0" fontId="0" fillId="0" borderId="0" xfId="0" applyAlignment="1">
      <alignment horizont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7" fillId="0" borderId="0" xfId="0" applyFont="1" applyProtection="1"/>
    <xf numFmtId="0" fontId="1" fillId="0" borderId="0" xfId="0" applyFont="1" applyAlignment="1">
      <alignment horizontal="right"/>
    </xf>
    <xf numFmtId="0" fontId="7" fillId="0" borderId="0" xfId="0" applyFont="1"/>
    <xf numFmtId="0" fontId="11" fillId="0" borderId="28" xfId="0" applyFont="1" applyBorder="1" applyAlignment="1" applyProtection="1">
      <alignment vertical="top"/>
    </xf>
    <xf numFmtId="0" fontId="0" fillId="0" borderId="13" xfId="0" applyBorder="1" applyAlignment="1" applyProtection="1">
      <alignment horizontal="right"/>
    </xf>
    <xf numFmtId="0" fontId="11" fillId="0" borderId="29" xfId="0" applyFont="1" applyBorder="1" applyAlignment="1" applyProtection="1">
      <alignment vertical="top"/>
    </xf>
    <xf numFmtId="0" fontId="0" fillId="0" borderId="10" xfId="0" applyBorder="1" applyAlignment="1" applyProtection="1">
      <alignment horizontal="right"/>
    </xf>
    <xf numFmtId="2" fontId="0" fillId="0" borderId="10" xfId="0" applyNumberFormat="1" applyBorder="1" applyAlignment="1" applyProtection="1">
      <alignment horizontal="right"/>
    </xf>
    <xf numFmtId="0" fontId="11" fillId="0" borderId="32" xfId="0" applyFont="1" applyBorder="1" applyAlignment="1" applyProtection="1">
      <alignment vertical="top"/>
    </xf>
    <xf numFmtId="2" fontId="0" fillId="0" borderId="16" xfId="0" applyNumberFormat="1" applyBorder="1" applyAlignment="1" applyProtection="1">
      <alignment horizontal="right"/>
    </xf>
    <xf numFmtId="0" fontId="0" fillId="0" borderId="16" xfId="0" applyBorder="1" applyAlignment="1" applyProtection="1">
      <alignment horizontal="right"/>
    </xf>
    <xf numFmtId="2" fontId="0" fillId="0" borderId="37" xfId="0" applyNumberFormat="1" applyBorder="1" applyAlignment="1" applyProtection="1">
      <alignment horizontal="right"/>
    </xf>
    <xf numFmtId="2" fontId="0" fillId="0" borderId="11" xfId="0" applyNumberFormat="1" applyBorder="1" applyAlignment="1" applyProtection="1">
      <alignment horizontal="right"/>
    </xf>
    <xf numFmtId="0" fontId="0" fillId="0" borderId="38" xfId="0" applyBorder="1" applyAlignment="1" applyProtection="1">
      <alignment horizontal="right"/>
    </xf>
    <xf numFmtId="2" fontId="1" fillId="4" borderId="17" xfId="0" applyNumberFormat="1" applyFont="1" applyFill="1" applyBorder="1" applyAlignment="1" applyProtection="1">
      <alignment horizontal="center"/>
    </xf>
    <xf numFmtId="0" fontId="0" fillId="0" borderId="32" xfId="0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7" borderId="34" xfId="0" applyFill="1" applyBorder="1" applyAlignment="1" applyProtection="1">
      <alignment horizontal="center"/>
    </xf>
    <xf numFmtId="0" fontId="0" fillId="7" borderId="35" xfId="0" applyFill="1" applyBorder="1" applyAlignment="1" applyProtection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36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>
      <alignment horizontal="center" vertical="center" textRotation="90"/>
    </xf>
    <xf numFmtId="0" fontId="1" fillId="5" borderId="17" xfId="0" applyFont="1" applyFill="1" applyBorder="1" applyAlignment="1">
      <alignment horizontal="center" vertical="center" textRotation="90"/>
    </xf>
    <xf numFmtId="0" fontId="1" fillId="5" borderId="18" xfId="0" applyFont="1" applyFill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46"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9900"/>
      <color rgb="FFCC0066"/>
      <color rgb="FF600020"/>
      <color rgb="FF9900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142875</xdr:rowOff>
    </xdr:from>
    <xdr:to>
      <xdr:col>4</xdr:col>
      <xdr:colOff>236505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BF73D8-F12B-4C9E-A262-C86E46127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142875"/>
          <a:ext cx="67465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00"/>
    <pageSetUpPr fitToPage="1"/>
  </sheetPr>
  <dimension ref="A1:O72"/>
  <sheetViews>
    <sheetView tabSelected="1" topLeftCell="A43" workbookViewId="0">
      <selection activeCell="D62" sqref="D62:E62"/>
    </sheetView>
  </sheetViews>
  <sheetFormatPr baseColWidth="10" defaultRowHeight="15" x14ac:dyDescent="0.25"/>
  <cols>
    <col min="1" max="1" width="5.85546875" customWidth="1"/>
    <col min="2" max="2" width="44.28515625" customWidth="1"/>
    <col min="4" max="4" width="13.42578125" customWidth="1"/>
    <col min="6" max="6" width="13.28515625" customWidth="1"/>
    <col min="7" max="7" width="12.85546875" customWidth="1"/>
    <col min="15" max="15" width="0" hidden="1" customWidth="1"/>
  </cols>
  <sheetData>
    <row r="1" spans="1:7" ht="15.75" x14ac:dyDescent="0.25">
      <c r="B1" s="22" t="s">
        <v>22</v>
      </c>
      <c r="C1" s="4">
        <f>SUM(C16+C26+C37+C47+C57+C69)</f>
        <v>245.10999999999996</v>
      </c>
      <c r="E1" s="7"/>
      <c r="F1" s="83" t="s">
        <v>21</v>
      </c>
      <c r="G1" s="84"/>
    </row>
    <row r="2" spans="1:7" ht="15.75" x14ac:dyDescent="0.25">
      <c r="B2" s="2" t="s">
        <v>0</v>
      </c>
      <c r="C2" s="4">
        <f>C1/3</f>
        <v>81.703333333333319</v>
      </c>
      <c r="E2" s="7"/>
    </row>
    <row r="3" spans="1:7" ht="15.75" x14ac:dyDescent="0.25">
      <c r="B3" s="2" t="s">
        <v>1</v>
      </c>
      <c r="C3" s="21">
        <f>C1/6</f>
        <v>40.851666666666659</v>
      </c>
      <c r="E3" s="5"/>
    </row>
    <row r="4" spans="1:7" ht="16.5" thickBot="1" x14ac:dyDescent="0.3">
      <c r="B4" s="2" t="s">
        <v>2</v>
      </c>
      <c r="C4" s="4">
        <f>C1/9</f>
        <v>27.234444444444438</v>
      </c>
      <c r="E4" s="7"/>
      <c r="F4" s="85"/>
      <c r="G4" s="85"/>
    </row>
    <row r="5" spans="1:7" ht="15.75" thickBot="1" x14ac:dyDescent="0.3">
      <c r="A5" s="20"/>
      <c r="B5" s="20"/>
      <c r="C5" s="20"/>
      <c r="D5" s="20"/>
      <c r="E5" s="20"/>
      <c r="F5" s="86" t="s">
        <v>46</v>
      </c>
      <c r="G5" s="87"/>
    </row>
    <row r="6" spans="1:7" ht="26.25" thickBot="1" x14ac:dyDescent="0.3">
      <c r="A6" s="25" t="s">
        <v>43</v>
      </c>
      <c r="B6" s="24" t="s">
        <v>42</v>
      </c>
      <c r="C6" s="8" t="s">
        <v>5</v>
      </c>
      <c r="D6" s="9" t="s">
        <v>47</v>
      </c>
      <c r="E6" s="10" t="s">
        <v>51</v>
      </c>
      <c r="F6" s="8" t="s">
        <v>48</v>
      </c>
      <c r="G6" s="9" t="s">
        <v>49</v>
      </c>
    </row>
    <row r="7" spans="1:7" x14ac:dyDescent="0.25">
      <c r="A7" s="88" t="s">
        <v>40</v>
      </c>
      <c r="B7" s="64" t="s">
        <v>3</v>
      </c>
      <c r="C7" s="65">
        <v>5.62</v>
      </c>
      <c r="D7" s="59">
        <v>6</v>
      </c>
      <c r="E7" s="29">
        <f>IF(D7&gt;=6,C7,"0")</f>
        <v>5.62</v>
      </c>
      <c r="F7" s="30" t="str">
        <f>IF(D7="NC","NO CURSADA",IF(D7="I","INSCRITO",IF(D7&gt;5,"APROBADO","REPROBADO")))</f>
        <v>APROBADO</v>
      </c>
      <c r="G7" s="29">
        <f>IF(D7="I",C7,IF(D7&lt;=5,C7,))</f>
        <v>0</v>
      </c>
    </row>
    <row r="8" spans="1:7" x14ac:dyDescent="0.25">
      <c r="A8" s="88"/>
      <c r="B8" s="66" t="s">
        <v>8</v>
      </c>
      <c r="C8" s="67">
        <v>3.37</v>
      </c>
      <c r="D8" s="59">
        <v>6</v>
      </c>
      <c r="E8" s="31">
        <f t="shared" ref="E8:E15" si="0">IF(D8&gt;=6,C8,"0")</f>
        <v>3.37</v>
      </c>
      <c r="F8" s="30" t="str">
        <f t="shared" ref="F8:F15" si="1">IF(D8="NC","NO CURSADA",IF(D8="I","INSCRITO",IF(D8&gt;5,"APROBADO","REPROBADO")))</f>
        <v>APROBADO</v>
      </c>
      <c r="G8" s="29">
        <f t="shared" ref="G8:G15" si="2">IF(D8="I",C8,IF(D8&lt;=5,C8,))</f>
        <v>0</v>
      </c>
    </row>
    <row r="9" spans="1:7" x14ac:dyDescent="0.25">
      <c r="A9" s="88"/>
      <c r="B9" s="66" t="s">
        <v>6</v>
      </c>
      <c r="C9" s="68">
        <v>4.5</v>
      </c>
      <c r="D9" s="59">
        <v>6</v>
      </c>
      <c r="E9" s="31">
        <f t="shared" si="0"/>
        <v>4.5</v>
      </c>
      <c r="F9" s="30" t="str">
        <f t="shared" si="1"/>
        <v>APROBADO</v>
      </c>
      <c r="G9" s="29">
        <f t="shared" si="2"/>
        <v>0</v>
      </c>
    </row>
    <row r="10" spans="1:7" x14ac:dyDescent="0.25">
      <c r="A10" s="88"/>
      <c r="B10" s="66" t="s">
        <v>7</v>
      </c>
      <c r="C10" s="67">
        <v>5.62</v>
      </c>
      <c r="D10" s="59">
        <v>6</v>
      </c>
      <c r="E10" s="31">
        <f t="shared" si="0"/>
        <v>5.62</v>
      </c>
      <c r="F10" s="30" t="str">
        <f t="shared" si="1"/>
        <v>APROBADO</v>
      </c>
      <c r="G10" s="29">
        <f t="shared" si="2"/>
        <v>0</v>
      </c>
    </row>
    <row r="11" spans="1:7" x14ac:dyDescent="0.25">
      <c r="A11" s="88"/>
      <c r="B11" s="66" t="s">
        <v>60</v>
      </c>
      <c r="C11" s="68">
        <v>4.5</v>
      </c>
      <c r="D11" s="59">
        <v>6</v>
      </c>
      <c r="E11" s="31">
        <f t="shared" si="0"/>
        <v>4.5</v>
      </c>
      <c r="F11" s="30" t="str">
        <f t="shared" si="1"/>
        <v>APROBADO</v>
      </c>
      <c r="G11" s="29">
        <f t="shared" si="2"/>
        <v>0</v>
      </c>
    </row>
    <row r="12" spans="1:7" x14ac:dyDescent="0.25">
      <c r="A12" s="88"/>
      <c r="B12" s="66" t="s">
        <v>11</v>
      </c>
      <c r="C12" s="67">
        <v>3.37</v>
      </c>
      <c r="D12" s="59">
        <v>6</v>
      </c>
      <c r="E12" s="31">
        <f t="shared" si="0"/>
        <v>3.37</v>
      </c>
      <c r="F12" s="30" t="str">
        <f t="shared" si="1"/>
        <v>APROBADO</v>
      </c>
      <c r="G12" s="29">
        <f t="shared" si="2"/>
        <v>0</v>
      </c>
    </row>
    <row r="13" spans="1:7" x14ac:dyDescent="0.25">
      <c r="A13" s="88"/>
      <c r="B13" s="66" t="s">
        <v>12</v>
      </c>
      <c r="C13" s="67">
        <v>3.37</v>
      </c>
      <c r="D13" s="59">
        <v>6</v>
      </c>
      <c r="E13" s="31">
        <f t="shared" si="0"/>
        <v>3.37</v>
      </c>
      <c r="F13" s="30" t="str">
        <f t="shared" si="1"/>
        <v>APROBADO</v>
      </c>
      <c r="G13" s="29">
        <f t="shared" si="2"/>
        <v>0</v>
      </c>
    </row>
    <row r="14" spans="1:7" x14ac:dyDescent="0.25">
      <c r="A14" s="88"/>
      <c r="B14" s="66" t="s">
        <v>9</v>
      </c>
      <c r="C14" s="68">
        <v>4.5</v>
      </c>
      <c r="D14" s="59">
        <v>6</v>
      </c>
      <c r="E14" s="31">
        <f t="shared" si="0"/>
        <v>4.5</v>
      </c>
      <c r="F14" s="30" t="str">
        <f t="shared" si="1"/>
        <v>APROBADO</v>
      </c>
      <c r="G14" s="29">
        <f t="shared" si="2"/>
        <v>0</v>
      </c>
    </row>
    <row r="15" spans="1:7" ht="15.75" thickBot="1" x14ac:dyDescent="0.3">
      <c r="A15" s="88"/>
      <c r="B15" s="69" t="s">
        <v>10</v>
      </c>
      <c r="C15" s="70">
        <v>0</v>
      </c>
      <c r="D15" s="59">
        <v>6</v>
      </c>
      <c r="E15" s="31">
        <f t="shared" si="0"/>
        <v>0</v>
      </c>
      <c r="F15" s="30" t="str">
        <f t="shared" si="1"/>
        <v>APROBADO</v>
      </c>
      <c r="G15" s="29">
        <f t="shared" si="2"/>
        <v>0</v>
      </c>
    </row>
    <row r="16" spans="1:7" ht="15.75" thickBot="1" x14ac:dyDescent="0.3">
      <c r="A16" s="40"/>
      <c r="B16" s="51" t="s">
        <v>44</v>
      </c>
      <c r="C16" s="41">
        <f>SUM(C7:C15)</f>
        <v>34.85</v>
      </c>
      <c r="D16" s="47">
        <f>SUM(C7:C15)</f>
        <v>34.85</v>
      </c>
      <c r="E16" s="43">
        <f>SUM(E7:E15)</f>
        <v>34.85</v>
      </c>
      <c r="F16" s="56"/>
      <c r="G16" s="50">
        <f>SUM(G7:G15)</f>
        <v>0</v>
      </c>
    </row>
    <row r="17" spans="1:7" x14ac:dyDescent="0.25">
      <c r="A17" s="88" t="s">
        <v>41</v>
      </c>
      <c r="B17" s="64" t="s">
        <v>4</v>
      </c>
      <c r="C17" s="65">
        <v>5.62</v>
      </c>
      <c r="D17" s="59">
        <v>6</v>
      </c>
      <c r="E17" s="29">
        <f>IF(D17&gt;=6,C17,"0")</f>
        <v>5.62</v>
      </c>
      <c r="F17" s="30" t="str">
        <f>IF(D17="NC","NO CURSADA",IF(D17="I","INSCRITO",IF(D17&gt;5,"APROBADO","REPROBADO")))</f>
        <v>APROBADO</v>
      </c>
      <c r="G17" s="29">
        <f>IF(D17="I",C17,IF(D17&lt;=5,C17,))</f>
        <v>0</v>
      </c>
    </row>
    <row r="18" spans="1:7" x14ac:dyDescent="0.25">
      <c r="A18" s="88"/>
      <c r="B18" s="66" t="s">
        <v>13</v>
      </c>
      <c r="C18" s="67">
        <v>3.37</v>
      </c>
      <c r="D18" s="59">
        <v>6</v>
      </c>
      <c r="E18" s="31">
        <f t="shared" ref="E18:E25" si="3">IF(D18&gt;=6,C18,"0")</f>
        <v>3.37</v>
      </c>
      <c r="F18" s="30" t="str">
        <f t="shared" ref="F18:F25" si="4">IF(D18="NC","NO CURSADA",IF(D18="I","INSCRITO",IF(D18&gt;5,"APROBADO","REPROBADO")))</f>
        <v>APROBADO</v>
      </c>
      <c r="G18" s="29">
        <f t="shared" ref="G18:G25" si="5">IF(D18="I",C18,IF(D18&lt;=5,C18,))</f>
        <v>0</v>
      </c>
    </row>
    <row r="19" spans="1:7" x14ac:dyDescent="0.25">
      <c r="A19" s="88"/>
      <c r="B19" s="66" t="s">
        <v>14</v>
      </c>
      <c r="C19" s="68">
        <v>4.5</v>
      </c>
      <c r="D19" s="59">
        <v>6</v>
      </c>
      <c r="E19" s="31">
        <f t="shared" si="3"/>
        <v>4.5</v>
      </c>
      <c r="F19" s="30" t="str">
        <f t="shared" si="4"/>
        <v>APROBADO</v>
      </c>
      <c r="G19" s="29">
        <f t="shared" si="5"/>
        <v>0</v>
      </c>
    </row>
    <row r="20" spans="1:7" x14ac:dyDescent="0.25">
      <c r="A20" s="88"/>
      <c r="B20" s="66" t="s">
        <v>15</v>
      </c>
      <c r="C20" s="67">
        <v>5.62</v>
      </c>
      <c r="D20" s="59">
        <v>6</v>
      </c>
      <c r="E20" s="31">
        <f t="shared" si="3"/>
        <v>5.62</v>
      </c>
      <c r="F20" s="30" t="str">
        <f t="shared" si="4"/>
        <v>APROBADO</v>
      </c>
      <c r="G20" s="29">
        <f t="shared" si="5"/>
        <v>0</v>
      </c>
    </row>
    <row r="21" spans="1:7" x14ac:dyDescent="0.25">
      <c r="A21" s="88"/>
      <c r="B21" s="66" t="s">
        <v>16</v>
      </c>
      <c r="C21" s="68">
        <v>4.5</v>
      </c>
      <c r="D21" s="59">
        <v>6</v>
      </c>
      <c r="E21" s="31">
        <f t="shared" si="3"/>
        <v>4.5</v>
      </c>
      <c r="F21" s="30" t="str">
        <f t="shared" si="4"/>
        <v>APROBADO</v>
      </c>
      <c r="G21" s="29">
        <f t="shared" si="5"/>
        <v>0</v>
      </c>
    </row>
    <row r="22" spans="1:7" x14ac:dyDescent="0.25">
      <c r="A22" s="88"/>
      <c r="B22" s="66" t="s">
        <v>17</v>
      </c>
      <c r="C22" s="67">
        <v>5.62</v>
      </c>
      <c r="D22" s="59">
        <v>6</v>
      </c>
      <c r="E22" s="31">
        <f t="shared" si="3"/>
        <v>5.62</v>
      </c>
      <c r="F22" s="30" t="str">
        <f t="shared" si="4"/>
        <v>APROBADO</v>
      </c>
      <c r="G22" s="29">
        <f t="shared" si="5"/>
        <v>0</v>
      </c>
    </row>
    <row r="23" spans="1:7" x14ac:dyDescent="0.25">
      <c r="A23" s="88"/>
      <c r="B23" s="66" t="s">
        <v>18</v>
      </c>
      <c r="C23" s="67">
        <v>3.37</v>
      </c>
      <c r="D23" s="59">
        <v>6</v>
      </c>
      <c r="E23" s="31">
        <f t="shared" si="3"/>
        <v>3.37</v>
      </c>
      <c r="F23" s="30" t="str">
        <f t="shared" si="4"/>
        <v>APROBADO</v>
      </c>
      <c r="G23" s="29">
        <f t="shared" si="5"/>
        <v>0</v>
      </c>
    </row>
    <row r="24" spans="1:7" x14ac:dyDescent="0.25">
      <c r="A24" s="88"/>
      <c r="B24" s="66" t="s">
        <v>19</v>
      </c>
      <c r="C24" s="68">
        <v>0</v>
      </c>
      <c r="D24" s="59">
        <v>6</v>
      </c>
      <c r="E24" s="31">
        <f t="shared" si="3"/>
        <v>0</v>
      </c>
      <c r="F24" s="30" t="str">
        <f t="shared" si="4"/>
        <v>APROBADO</v>
      </c>
      <c r="G24" s="29">
        <f t="shared" si="5"/>
        <v>0</v>
      </c>
    </row>
    <row r="25" spans="1:7" ht="23.25" thickBot="1" x14ac:dyDescent="0.3">
      <c r="A25" s="89"/>
      <c r="B25" s="26" t="s">
        <v>50</v>
      </c>
      <c r="C25" s="71">
        <v>3.37</v>
      </c>
      <c r="D25" s="59">
        <v>6</v>
      </c>
      <c r="E25" s="31">
        <f t="shared" si="3"/>
        <v>3.37</v>
      </c>
      <c r="F25" s="30" t="str">
        <f t="shared" si="4"/>
        <v>APROBADO</v>
      </c>
      <c r="G25" s="29">
        <f t="shared" si="5"/>
        <v>0</v>
      </c>
    </row>
    <row r="26" spans="1:7" ht="15.75" thickBot="1" x14ac:dyDescent="0.3">
      <c r="A26" s="44"/>
      <c r="B26" s="51" t="s">
        <v>44</v>
      </c>
      <c r="C26" s="41">
        <f>SUM(C17:C25)</f>
        <v>35.97</v>
      </c>
      <c r="D26" s="47">
        <f>SUM(C17:C25)</f>
        <v>35.97</v>
      </c>
      <c r="E26" s="45">
        <f>SUM(E17:E25)</f>
        <v>35.97</v>
      </c>
      <c r="F26" s="56"/>
      <c r="G26" s="50">
        <f>SUM(G17:G25)</f>
        <v>0</v>
      </c>
    </row>
    <row r="27" spans="1:7" ht="15.75" thickBot="1" x14ac:dyDescent="0.3">
      <c r="A27" s="89" t="s">
        <v>45</v>
      </c>
      <c r="B27" s="64" t="s">
        <v>61</v>
      </c>
      <c r="C27" s="65">
        <v>5.62</v>
      </c>
      <c r="D27" s="59">
        <v>6</v>
      </c>
      <c r="E27" s="29">
        <f>IF(D27&gt;=6,C27,"0")</f>
        <v>5.62</v>
      </c>
      <c r="F27" s="30" t="str">
        <f>IF(D27="NC","NO CURSADA",IF(D27="I","INSCRITO",IF(D27&gt;5,"APROBADO","REPROBADO")))</f>
        <v>APROBADO</v>
      </c>
      <c r="G27" s="29">
        <f>IF(D27="I",C27,IF(D27&lt;=5,C27,))</f>
        <v>0</v>
      </c>
    </row>
    <row r="28" spans="1:7" ht="15.75" thickBot="1" x14ac:dyDescent="0.3">
      <c r="A28" s="101"/>
      <c r="B28" s="66" t="s">
        <v>62</v>
      </c>
      <c r="C28" s="67">
        <v>5.62</v>
      </c>
      <c r="D28" s="59">
        <v>6</v>
      </c>
      <c r="E28" s="31">
        <f t="shared" ref="E28:E35" si="6">IF(D28&gt;=6,C28,"0")</f>
        <v>5.62</v>
      </c>
      <c r="F28" s="30" t="str">
        <f t="shared" ref="F28:F35" si="7">IF(D28="NC","NO CURSADA",IF(D28="I","INSCRITO",IF(D28&gt;5,"APROBADO","REPROBADO")))</f>
        <v>APROBADO</v>
      </c>
      <c r="G28" s="29">
        <f t="shared" ref="G28:G35" si="8">IF(D28="I",C28,IF(D28&lt;=5,C28,))</f>
        <v>0</v>
      </c>
    </row>
    <row r="29" spans="1:7" ht="15.75" thickBot="1" x14ac:dyDescent="0.3">
      <c r="A29" s="101"/>
      <c r="B29" s="66" t="s">
        <v>63</v>
      </c>
      <c r="C29" s="68">
        <v>4.5</v>
      </c>
      <c r="D29" s="59">
        <v>6</v>
      </c>
      <c r="E29" s="31">
        <f t="shared" si="6"/>
        <v>4.5</v>
      </c>
      <c r="F29" s="30" t="str">
        <f t="shared" si="7"/>
        <v>APROBADO</v>
      </c>
      <c r="G29" s="29">
        <f t="shared" si="8"/>
        <v>0</v>
      </c>
    </row>
    <row r="30" spans="1:7" ht="15.75" thickBot="1" x14ac:dyDescent="0.3">
      <c r="A30" s="101"/>
      <c r="B30" s="66" t="s">
        <v>64</v>
      </c>
      <c r="C30" s="67">
        <v>6.75</v>
      </c>
      <c r="D30" s="59">
        <v>6</v>
      </c>
      <c r="E30" s="31">
        <f t="shared" si="6"/>
        <v>6.75</v>
      </c>
      <c r="F30" s="30" t="str">
        <f t="shared" si="7"/>
        <v>APROBADO</v>
      </c>
      <c r="G30" s="29">
        <f t="shared" si="8"/>
        <v>0</v>
      </c>
    </row>
    <row r="31" spans="1:7" ht="15.75" thickBot="1" x14ac:dyDescent="0.3">
      <c r="A31" s="101"/>
      <c r="B31" s="66" t="s">
        <v>65</v>
      </c>
      <c r="C31" s="67">
        <v>3.37</v>
      </c>
      <c r="D31" s="59">
        <v>6</v>
      </c>
      <c r="E31" s="31">
        <f t="shared" si="6"/>
        <v>3.37</v>
      </c>
      <c r="F31" s="30" t="str">
        <f t="shared" si="7"/>
        <v>APROBADO</v>
      </c>
      <c r="G31" s="29">
        <f t="shared" si="8"/>
        <v>0</v>
      </c>
    </row>
    <row r="32" spans="1:7" ht="15.75" thickBot="1" x14ac:dyDescent="0.3">
      <c r="A32" s="101"/>
      <c r="B32" s="66" t="s">
        <v>66</v>
      </c>
      <c r="C32" s="67">
        <v>5.62</v>
      </c>
      <c r="D32" s="59">
        <v>6</v>
      </c>
      <c r="E32" s="31">
        <f t="shared" si="6"/>
        <v>5.62</v>
      </c>
      <c r="F32" s="30" t="str">
        <f t="shared" si="7"/>
        <v>APROBADO</v>
      </c>
      <c r="G32" s="29">
        <f t="shared" si="8"/>
        <v>0</v>
      </c>
    </row>
    <row r="33" spans="1:7" ht="15.75" thickBot="1" x14ac:dyDescent="0.3">
      <c r="A33" s="101"/>
      <c r="B33" s="66" t="s">
        <v>67</v>
      </c>
      <c r="C33" s="71">
        <v>3.37</v>
      </c>
      <c r="D33" s="59">
        <v>6</v>
      </c>
      <c r="E33" s="31">
        <f t="shared" si="6"/>
        <v>3.37</v>
      </c>
      <c r="F33" s="30" t="str">
        <f t="shared" si="7"/>
        <v>APROBADO</v>
      </c>
      <c r="G33" s="29">
        <f t="shared" si="8"/>
        <v>0</v>
      </c>
    </row>
    <row r="34" spans="1:7" ht="15.75" thickBot="1" x14ac:dyDescent="0.3">
      <c r="A34" s="101"/>
      <c r="B34" s="66" t="s">
        <v>68</v>
      </c>
      <c r="C34" s="72">
        <v>4.5</v>
      </c>
      <c r="D34" s="59">
        <v>6</v>
      </c>
      <c r="E34" s="31">
        <f t="shared" si="6"/>
        <v>4.5</v>
      </c>
      <c r="F34" s="30" t="str">
        <f t="shared" si="7"/>
        <v>APROBADO</v>
      </c>
      <c r="G34" s="29">
        <f t="shared" si="8"/>
        <v>0</v>
      </c>
    </row>
    <row r="35" spans="1:7" ht="15.75" thickBot="1" x14ac:dyDescent="0.3">
      <c r="A35" s="101"/>
      <c r="B35" s="66" t="s">
        <v>20</v>
      </c>
      <c r="C35" s="73">
        <v>4.5</v>
      </c>
      <c r="D35" s="59">
        <v>6</v>
      </c>
      <c r="E35" s="31">
        <f t="shared" si="6"/>
        <v>4.5</v>
      </c>
      <c r="F35" s="30" t="str">
        <f t="shared" si="7"/>
        <v>APROBADO</v>
      </c>
      <c r="G35" s="29">
        <f t="shared" si="8"/>
        <v>0</v>
      </c>
    </row>
    <row r="36" spans="1:7" ht="15.75" thickBot="1" x14ac:dyDescent="0.3">
      <c r="A36" s="102"/>
      <c r="B36" s="69" t="s">
        <v>69</v>
      </c>
      <c r="C36" s="74">
        <v>3.37</v>
      </c>
      <c r="D36" s="59">
        <v>6</v>
      </c>
      <c r="E36" s="31">
        <f t="shared" ref="E36" si="9">IF(D36&gt;=6,C36,"0")</f>
        <v>3.37</v>
      </c>
      <c r="F36" s="30" t="str">
        <f>IF(D36="NC","NO CURSADA",IF(D36="I","INSCRITO",IF(D36&gt;5,"APROBADO","REPROBADO")))</f>
        <v>APROBADO</v>
      </c>
      <c r="G36" s="29">
        <f>IF(D36="I",C36,IF(D36&lt;=5,C36,))</f>
        <v>0</v>
      </c>
    </row>
    <row r="37" spans="1:7" ht="15.75" thickBot="1" x14ac:dyDescent="0.3">
      <c r="A37" s="52"/>
      <c r="B37" s="53" t="s">
        <v>44</v>
      </c>
      <c r="C37" s="42">
        <f>SUM(C27:C36)</f>
        <v>47.22</v>
      </c>
      <c r="D37" s="57">
        <v>47.22</v>
      </c>
      <c r="E37" s="42">
        <f>SUM(E27:E36)</f>
        <v>47.22</v>
      </c>
      <c r="F37" s="56"/>
      <c r="G37" s="46">
        <f>SUM(G27:G36)</f>
        <v>0</v>
      </c>
    </row>
    <row r="38" spans="1:7" ht="15.75" thickBot="1" x14ac:dyDescent="0.3">
      <c r="A38" s="89" t="s">
        <v>23</v>
      </c>
      <c r="B38" s="66" t="s">
        <v>70</v>
      </c>
      <c r="C38" s="72">
        <v>5.62</v>
      </c>
      <c r="D38" s="59">
        <v>6</v>
      </c>
      <c r="E38" s="29">
        <f>IF(D38&gt;=6,C38,"0")</f>
        <v>5.62</v>
      </c>
      <c r="F38" s="30" t="str">
        <f>IF(D38="NC","NO CURSADA",IF(D38="I","INSCRITO",IF(D38&gt;5,"APROBADO","REPROBADO")))</f>
        <v>APROBADO</v>
      </c>
      <c r="G38" s="29">
        <f>IF(D38="I",C38,IF(D38&lt;=5,C38,))</f>
        <v>0</v>
      </c>
    </row>
    <row r="39" spans="1:7" ht="15.75" thickBot="1" x14ac:dyDescent="0.3">
      <c r="A39" s="101"/>
      <c r="B39" s="66" t="s">
        <v>71</v>
      </c>
      <c r="C39" s="72">
        <v>5.62</v>
      </c>
      <c r="D39" s="59">
        <v>6</v>
      </c>
      <c r="E39" s="31">
        <f t="shared" ref="E39:E46" si="10">IF(D39&gt;=6,C39,"0")</f>
        <v>5.62</v>
      </c>
      <c r="F39" s="30" t="str">
        <f t="shared" ref="F39:F46" si="11">IF(D39="NC","NO CURSADA",IF(D39="I","INSCRITO",IF(D39&gt;5,"APROBADO","REPROBADO")))</f>
        <v>APROBADO</v>
      </c>
      <c r="G39" s="29">
        <f t="shared" ref="G39:G46" si="12">IF(D39="I",C39,IF(D39&lt;=5,C39,))</f>
        <v>0</v>
      </c>
    </row>
    <row r="40" spans="1:7" ht="15.75" thickBot="1" x14ac:dyDescent="0.3">
      <c r="A40" s="101"/>
      <c r="B40" s="66" t="s">
        <v>72</v>
      </c>
      <c r="C40" s="72">
        <v>4.5</v>
      </c>
      <c r="D40" s="59">
        <v>6</v>
      </c>
      <c r="E40" s="31">
        <f t="shared" si="10"/>
        <v>4.5</v>
      </c>
      <c r="F40" s="30" t="str">
        <f t="shared" si="11"/>
        <v>APROBADO</v>
      </c>
      <c r="G40" s="29">
        <f t="shared" si="12"/>
        <v>0</v>
      </c>
    </row>
    <row r="41" spans="1:7" ht="15.75" thickBot="1" x14ac:dyDescent="0.3">
      <c r="A41" s="101"/>
      <c r="B41" s="66" t="s">
        <v>73</v>
      </c>
      <c r="C41" s="72">
        <v>6.75</v>
      </c>
      <c r="D41" s="59">
        <v>6</v>
      </c>
      <c r="E41" s="31">
        <f t="shared" si="10"/>
        <v>6.75</v>
      </c>
      <c r="F41" s="30" t="str">
        <f t="shared" si="11"/>
        <v>APROBADO</v>
      </c>
      <c r="G41" s="29">
        <f t="shared" si="12"/>
        <v>0</v>
      </c>
    </row>
    <row r="42" spans="1:7" ht="15.75" thickBot="1" x14ac:dyDescent="0.3">
      <c r="A42" s="101"/>
      <c r="B42" s="66" t="s">
        <v>74</v>
      </c>
      <c r="C42" s="72">
        <v>5.62</v>
      </c>
      <c r="D42" s="59">
        <v>6</v>
      </c>
      <c r="E42" s="31">
        <f t="shared" si="10"/>
        <v>5.62</v>
      </c>
      <c r="F42" s="30" t="str">
        <f t="shared" si="11"/>
        <v>APROBADO</v>
      </c>
      <c r="G42" s="29">
        <f t="shared" si="12"/>
        <v>0</v>
      </c>
    </row>
    <row r="43" spans="1:7" ht="15.75" thickBot="1" x14ac:dyDescent="0.3">
      <c r="A43" s="101"/>
      <c r="B43" s="66" t="s">
        <v>24</v>
      </c>
      <c r="C43" s="72">
        <v>4.5</v>
      </c>
      <c r="D43" s="59">
        <v>6</v>
      </c>
      <c r="E43" s="31">
        <f t="shared" si="10"/>
        <v>4.5</v>
      </c>
      <c r="F43" s="30" t="str">
        <f t="shared" si="11"/>
        <v>APROBADO</v>
      </c>
      <c r="G43" s="29">
        <f t="shared" si="12"/>
        <v>0</v>
      </c>
    </row>
    <row r="44" spans="1:7" ht="15.75" thickBot="1" x14ac:dyDescent="0.3">
      <c r="A44" s="101"/>
      <c r="B44" s="66" t="s">
        <v>25</v>
      </c>
      <c r="C44" s="72">
        <v>4.5</v>
      </c>
      <c r="D44" s="59">
        <v>6</v>
      </c>
      <c r="E44" s="31">
        <f t="shared" si="10"/>
        <v>4.5</v>
      </c>
      <c r="F44" s="30" t="str">
        <f t="shared" si="11"/>
        <v>APROBADO</v>
      </c>
      <c r="G44" s="29">
        <f t="shared" si="12"/>
        <v>0</v>
      </c>
    </row>
    <row r="45" spans="1:7" ht="15.75" thickBot="1" x14ac:dyDescent="0.3">
      <c r="A45" s="101"/>
      <c r="B45" s="66" t="s">
        <v>26</v>
      </c>
      <c r="C45" s="72">
        <v>4.5</v>
      </c>
      <c r="D45" s="59">
        <v>6</v>
      </c>
      <c r="E45" s="31">
        <f t="shared" si="10"/>
        <v>4.5</v>
      </c>
      <c r="F45" s="30" t="str">
        <f t="shared" si="11"/>
        <v>APROBADO</v>
      </c>
      <c r="G45" s="29">
        <f t="shared" si="12"/>
        <v>0</v>
      </c>
    </row>
    <row r="46" spans="1:7" ht="15.75" thickBot="1" x14ac:dyDescent="0.3">
      <c r="A46" s="102"/>
      <c r="B46" s="66" t="s">
        <v>75</v>
      </c>
      <c r="C46" s="72">
        <v>3.37</v>
      </c>
      <c r="D46" s="59">
        <v>6</v>
      </c>
      <c r="E46" s="31">
        <f t="shared" si="10"/>
        <v>3.37</v>
      </c>
      <c r="F46" s="30" t="str">
        <f t="shared" si="11"/>
        <v>APROBADO</v>
      </c>
      <c r="G46" s="29">
        <f t="shared" si="12"/>
        <v>0</v>
      </c>
    </row>
    <row r="47" spans="1:7" ht="15.75" thickBot="1" x14ac:dyDescent="0.3">
      <c r="A47" s="52"/>
      <c r="B47" s="53" t="s">
        <v>44</v>
      </c>
      <c r="C47" s="42">
        <f>SUM(C38:C46)</f>
        <v>44.98</v>
      </c>
      <c r="D47" s="57">
        <f>SUM(C38:C46)</f>
        <v>44.98</v>
      </c>
      <c r="E47" s="42">
        <f>SUM(E38:E46)</f>
        <v>44.98</v>
      </c>
      <c r="F47" s="56"/>
      <c r="G47" s="46">
        <f>SUM(G38:G46)</f>
        <v>0</v>
      </c>
    </row>
    <row r="48" spans="1:7" ht="15.75" thickBot="1" x14ac:dyDescent="0.3">
      <c r="A48" s="89" t="s">
        <v>27</v>
      </c>
      <c r="B48" s="34" t="s">
        <v>28</v>
      </c>
      <c r="C48" s="3">
        <v>5.62</v>
      </c>
      <c r="D48" s="59">
        <v>6</v>
      </c>
      <c r="E48" s="29">
        <f>IF(D48&gt;=6,C48,"0")</f>
        <v>5.62</v>
      </c>
      <c r="F48" s="30" t="str">
        <f>IF(D48="NC","NO CURSADA",IF(D48="I","INSCRITO",IF(D48&gt;5,"APROBADO","REPROBADO")))</f>
        <v>APROBADO</v>
      </c>
      <c r="G48" s="29">
        <f>IF(D48="I",C48,IF(D48&lt;=5,C48,))</f>
        <v>0</v>
      </c>
    </row>
    <row r="49" spans="1:15" ht="15.75" thickBot="1" x14ac:dyDescent="0.3">
      <c r="A49" s="101"/>
      <c r="B49" s="35" t="s">
        <v>29</v>
      </c>
      <c r="C49" s="1">
        <v>5.62</v>
      </c>
      <c r="D49" s="59">
        <v>6</v>
      </c>
      <c r="E49" s="31">
        <f t="shared" ref="E49:E56" si="13">IF(D49&gt;=6,C49,"0")</f>
        <v>5.62</v>
      </c>
      <c r="F49" s="30" t="str">
        <f t="shared" ref="F49:F56" si="14">IF(D49="NC","NO CURSADA",IF(D49="I","INSCRITO",IF(D49&gt;5,"APROBADO","REPROBADO")))</f>
        <v>APROBADO</v>
      </c>
      <c r="G49" s="29">
        <f t="shared" ref="G49:G56" si="15">IF(D49="I",C49,IF(D49&lt;=5,C49,))</f>
        <v>0</v>
      </c>
    </row>
    <row r="50" spans="1:15" ht="15.75" thickBot="1" x14ac:dyDescent="0.3">
      <c r="A50" s="101"/>
      <c r="B50" s="35" t="s">
        <v>30</v>
      </c>
      <c r="C50" s="1">
        <v>4.5</v>
      </c>
      <c r="D50" s="59">
        <v>6</v>
      </c>
      <c r="E50" s="31">
        <f t="shared" si="13"/>
        <v>4.5</v>
      </c>
      <c r="F50" s="30" t="str">
        <f t="shared" si="14"/>
        <v>APROBADO</v>
      </c>
      <c r="G50" s="29">
        <f t="shared" si="15"/>
        <v>0</v>
      </c>
      <c r="O50" s="58">
        <v>0</v>
      </c>
    </row>
    <row r="51" spans="1:15" ht="15.75" thickBot="1" x14ac:dyDescent="0.3">
      <c r="A51" s="101"/>
      <c r="B51" s="35" t="s">
        <v>31</v>
      </c>
      <c r="C51" s="1">
        <v>6.75</v>
      </c>
      <c r="D51" s="59">
        <v>6</v>
      </c>
      <c r="E51" s="31">
        <f t="shared" si="13"/>
        <v>6.75</v>
      </c>
      <c r="F51" s="30" t="str">
        <f t="shared" si="14"/>
        <v>APROBADO</v>
      </c>
      <c r="G51" s="29">
        <f t="shared" si="15"/>
        <v>0</v>
      </c>
      <c r="O51" s="58">
        <v>1</v>
      </c>
    </row>
    <row r="52" spans="1:15" ht="15.75" thickBot="1" x14ac:dyDescent="0.3">
      <c r="A52" s="101"/>
      <c r="B52" s="35" t="s">
        <v>32</v>
      </c>
      <c r="C52" s="1">
        <v>0</v>
      </c>
      <c r="D52" s="59">
        <v>6</v>
      </c>
      <c r="E52" s="31">
        <f t="shared" si="13"/>
        <v>0</v>
      </c>
      <c r="F52" s="30" t="str">
        <f t="shared" si="14"/>
        <v>APROBADO</v>
      </c>
      <c r="G52" s="29">
        <f t="shared" si="15"/>
        <v>0</v>
      </c>
      <c r="O52" s="58">
        <v>2</v>
      </c>
    </row>
    <row r="53" spans="1:15" ht="15.75" thickBot="1" x14ac:dyDescent="0.3">
      <c r="A53" s="101"/>
      <c r="B53" s="35" t="s">
        <v>76</v>
      </c>
      <c r="C53" s="1">
        <v>5.62</v>
      </c>
      <c r="D53" s="59">
        <v>6</v>
      </c>
      <c r="E53" s="31">
        <f t="shared" si="13"/>
        <v>5.62</v>
      </c>
      <c r="F53" s="30" t="str">
        <f t="shared" si="14"/>
        <v>APROBADO</v>
      </c>
      <c r="G53" s="29">
        <f t="shared" si="15"/>
        <v>0</v>
      </c>
      <c r="O53" s="58">
        <v>3</v>
      </c>
    </row>
    <row r="54" spans="1:15" ht="15.75" thickBot="1" x14ac:dyDescent="0.3">
      <c r="A54" s="101"/>
      <c r="B54" s="35" t="s">
        <v>77</v>
      </c>
      <c r="C54" s="1">
        <v>4.5</v>
      </c>
      <c r="D54" s="59">
        <v>6</v>
      </c>
      <c r="E54" s="31">
        <f t="shared" si="13"/>
        <v>4.5</v>
      </c>
      <c r="F54" s="30" t="str">
        <f t="shared" si="14"/>
        <v>APROBADO</v>
      </c>
      <c r="G54" s="29">
        <f t="shared" si="15"/>
        <v>0</v>
      </c>
      <c r="O54" s="58">
        <v>4</v>
      </c>
    </row>
    <row r="55" spans="1:15" ht="15.75" thickBot="1" x14ac:dyDescent="0.3">
      <c r="A55" s="101"/>
      <c r="B55" s="35" t="s">
        <v>78</v>
      </c>
      <c r="C55" s="1">
        <v>4.5</v>
      </c>
      <c r="D55" s="59">
        <v>6</v>
      </c>
      <c r="E55" s="31">
        <f t="shared" si="13"/>
        <v>4.5</v>
      </c>
      <c r="F55" s="30" t="str">
        <f t="shared" si="14"/>
        <v>APROBADO</v>
      </c>
      <c r="G55" s="29">
        <f t="shared" si="15"/>
        <v>0</v>
      </c>
      <c r="O55" s="58">
        <v>5</v>
      </c>
    </row>
    <row r="56" spans="1:15" ht="30.75" thickBot="1" x14ac:dyDescent="0.3">
      <c r="A56" s="102"/>
      <c r="B56" s="76" t="s">
        <v>79</v>
      </c>
      <c r="C56" s="11">
        <v>3.37</v>
      </c>
      <c r="D56" s="59">
        <v>6</v>
      </c>
      <c r="E56" s="31">
        <f t="shared" si="13"/>
        <v>3.37</v>
      </c>
      <c r="F56" s="30" t="str">
        <f t="shared" si="14"/>
        <v>APROBADO</v>
      </c>
      <c r="G56" s="29">
        <f t="shared" si="15"/>
        <v>0</v>
      </c>
      <c r="O56" s="58">
        <v>6</v>
      </c>
    </row>
    <row r="57" spans="1:15" ht="15.75" thickBot="1" x14ac:dyDescent="0.3">
      <c r="A57" s="41"/>
      <c r="B57" s="54" t="s">
        <v>44</v>
      </c>
      <c r="C57" s="46">
        <f>SUM(C48:C56)</f>
        <v>40.479999999999997</v>
      </c>
      <c r="D57" s="47">
        <f>SUM(C48:C56)</f>
        <v>40.479999999999997</v>
      </c>
      <c r="E57" s="48">
        <f>SUM(E48:E56)</f>
        <v>40.479999999999997</v>
      </c>
      <c r="F57" s="49">
        <f>SUM(F47:F56)</f>
        <v>0</v>
      </c>
      <c r="G57" s="50">
        <f>SUM(G48:G56)</f>
        <v>0</v>
      </c>
      <c r="O57" s="58">
        <v>7</v>
      </c>
    </row>
    <row r="58" spans="1:15" ht="15.75" thickBot="1" x14ac:dyDescent="0.3">
      <c r="A58" s="32"/>
      <c r="B58" s="37"/>
      <c r="C58" s="6"/>
      <c r="D58" s="27"/>
      <c r="E58" s="28">
        <f>SUM(E57,E47,E37,E26,E16)</f>
        <v>203.5</v>
      </c>
      <c r="F58" s="55"/>
      <c r="G58" s="28">
        <f>SUM(G16,G26,G57,G47,G37)</f>
        <v>0</v>
      </c>
      <c r="O58" s="58">
        <v>8</v>
      </c>
    </row>
    <row r="59" spans="1:15" ht="15.75" thickBot="1" x14ac:dyDescent="0.3">
      <c r="A59" s="23"/>
      <c r="B59" s="38" t="s">
        <v>42</v>
      </c>
      <c r="C59" s="33" t="s">
        <v>5</v>
      </c>
      <c r="D59" s="103" t="s">
        <v>52</v>
      </c>
      <c r="E59" s="104"/>
      <c r="F59" s="105" t="s">
        <v>53</v>
      </c>
      <c r="G59" s="106"/>
      <c r="O59" s="58">
        <v>9</v>
      </c>
    </row>
    <row r="60" spans="1:15" ht="15.75" thickBot="1" x14ac:dyDescent="0.3">
      <c r="A60" s="98" t="s">
        <v>33</v>
      </c>
      <c r="B60" s="36" t="s">
        <v>34</v>
      </c>
      <c r="C60" s="17">
        <v>5.62</v>
      </c>
      <c r="D60" s="79" t="s">
        <v>55</v>
      </c>
      <c r="E60" s="80"/>
      <c r="F60" s="81">
        <f>IF(D60=0,C60,IF(D60="i",C60,IF(D60="nc",0,IF(D60&gt;5,0,C60))))</f>
        <v>0</v>
      </c>
      <c r="G60" s="82"/>
      <c r="O60" s="58">
        <v>10</v>
      </c>
    </row>
    <row r="61" spans="1:15" ht="15.75" thickBot="1" x14ac:dyDescent="0.3">
      <c r="A61" s="99"/>
      <c r="B61" s="36" t="s">
        <v>35</v>
      </c>
      <c r="C61" s="18">
        <v>5.62</v>
      </c>
      <c r="D61" s="79" t="s">
        <v>55</v>
      </c>
      <c r="E61" s="80"/>
      <c r="F61" s="81">
        <f t="shared" ref="F61:F68" si="16">IF(D61=0,C61,IF(D61="i",C61,IF(D61="nc",0,IF(D61&gt;5,0,C61))))</f>
        <v>0</v>
      </c>
      <c r="G61" s="82"/>
      <c r="O61" s="58" t="s">
        <v>54</v>
      </c>
    </row>
    <row r="62" spans="1:15" ht="15.75" thickBot="1" x14ac:dyDescent="0.3">
      <c r="A62" s="99"/>
      <c r="B62" s="36" t="s">
        <v>36</v>
      </c>
      <c r="C62" s="18">
        <v>4.5</v>
      </c>
      <c r="D62" s="79" t="s">
        <v>55</v>
      </c>
      <c r="E62" s="80"/>
      <c r="F62" s="81">
        <f t="shared" si="16"/>
        <v>0</v>
      </c>
      <c r="G62" s="82"/>
      <c r="H62" s="2"/>
      <c r="O62" s="58" t="s">
        <v>55</v>
      </c>
    </row>
    <row r="63" spans="1:15" ht="15.75" thickBot="1" x14ac:dyDescent="0.3">
      <c r="A63" s="99"/>
      <c r="B63" s="36" t="s">
        <v>37</v>
      </c>
      <c r="C63" s="18">
        <v>6.75</v>
      </c>
      <c r="D63" s="79" t="s">
        <v>55</v>
      </c>
      <c r="E63" s="80"/>
      <c r="F63" s="81">
        <f t="shared" si="16"/>
        <v>0</v>
      </c>
      <c r="G63" s="82"/>
    </row>
    <row r="64" spans="1:15" ht="15.75" thickBot="1" x14ac:dyDescent="0.3">
      <c r="A64" s="99"/>
      <c r="B64" s="36" t="s">
        <v>38</v>
      </c>
      <c r="C64" s="18">
        <v>0</v>
      </c>
      <c r="D64" s="79" t="s">
        <v>55</v>
      </c>
      <c r="E64" s="80"/>
      <c r="F64" s="81">
        <f t="shared" si="16"/>
        <v>0</v>
      </c>
      <c r="G64" s="82"/>
    </row>
    <row r="65" spans="1:7" ht="15.75" thickBot="1" x14ac:dyDescent="0.3">
      <c r="A65" s="99"/>
      <c r="B65" s="36" t="s">
        <v>80</v>
      </c>
      <c r="C65" s="18">
        <v>4.5</v>
      </c>
      <c r="D65" s="79" t="s">
        <v>55</v>
      </c>
      <c r="E65" s="80"/>
      <c r="F65" s="81">
        <f t="shared" si="16"/>
        <v>0</v>
      </c>
      <c r="G65" s="82"/>
    </row>
    <row r="66" spans="1:7" ht="15.75" thickBot="1" x14ac:dyDescent="0.3">
      <c r="A66" s="99"/>
      <c r="B66" s="36" t="s">
        <v>81</v>
      </c>
      <c r="C66" s="18">
        <v>4.5</v>
      </c>
      <c r="D66" s="79" t="s">
        <v>55</v>
      </c>
      <c r="E66" s="80"/>
      <c r="F66" s="81">
        <f t="shared" si="16"/>
        <v>0</v>
      </c>
      <c r="G66" s="82"/>
    </row>
    <row r="67" spans="1:7" ht="15.75" thickBot="1" x14ac:dyDescent="0.3">
      <c r="A67" s="99"/>
      <c r="B67" s="36" t="s">
        <v>39</v>
      </c>
      <c r="C67" s="18">
        <v>4.5</v>
      </c>
      <c r="D67" s="79" t="s">
        <v>55</v>
      </c>
      <c r="E67" s="80"/>
      <c r="F67" s="81">
        <f t="shared" si="16"/>
        <v>0</v>
      </c>
      <c r="G67" s="82"/>
    </row>
    <row r="68" spans="1:7" ht="15.75" thickBot="1" x14ac:dyDescent="0.3">
      <c r="A68" s="100"/>
      <c r="B68" s="39" t="s">
        <v>82</v>
      </c>
      <c r="C68" s="19">
        <v>5.62</v>
      </c>
      <c r="D68" s="79" t="s">
        <v>55</v>
      </c>
      <c r="E68" s="80"/>
      <c r="F68" s="81">
        <f t="shared" si="16"/>
        <v>0</v>
      </c>
      <c r="G68" s="82"/>
    </row>
    <row r="69" spans="1:7" ht="15.75" thickBot="1" x14ac:dyDescent="0.3">
      <c r="A69" s="12"/>
      <c r="B69" s="16" t="s">
        <v>44</v>
      </c>
      <c r="C69" s="15">
        <f>SUM(C60:C68)</f>
        <v>41.61</v>
      </c>
      <c r="D69" s="14"/>
      <c r="E69" s="13"/>
      <c r="F69" s="90">
        <f>SUM(F60:G68)</f>
        <v>0</v>
      </c>
      <c r="G69" s="91"/>
    </row>
    <row r="70" spans="1:7" ht="15.75" thickBot="1" x14ac:dyDescent="0.3">
      <c r="C70" s="77" t="s">
        <v>1</v>
      </c>
      <c r="D70" s="78"/>
      <c r="E70" s="75">
        <f>C3</f>
        <v>40.851666666666659</v>
      </c>
      <c r="F70" s="92">
        <f>SUM(G58+F69)</f>
        <v>0</v>
      </c>
      <c r="G70" s="93"/>
    </row>
    <row r="71" spans="1:7" x14ac:dyDescent="0.25">
      <c r="A71" s="60" t="s">
        <v>56</v>
      </c>
      <c r="B71" s="61" t="s">
        <v>57</v>
      </c>
      <c r="F71" s="94" t="str">
        <f>IF(F70&gt;$C$3,"NO PROCEDE","SI PROCEDE")</f>
        <v>SI PROCEDE</v>
      </c>
      <c r="G71" s="95"/>
    </row>
    <row r="72" spans="1:7" ht="15.75" thickBot="1" x14ac:dyDescent="0.3">
      <c r="A72" s="62" t="s">
        <v>58</v>
      </c>
      <c r="B72" s="63" t="s">
        <v>59</v>
      </c>
      <c r="F72" s="96"/>
      <c r="G72" s="97"/>
    </row>
  </sheetData>
  <sheetProtection algorithmName="SHA-512" hashValue="aVlbmkq10wHyCnn33eEjdzHbNC+VwcHA3rc+GnvSOr3nEHZOD1A0A9zks5t0tyoLZ+8XSM3J3Qeas7SodIB7oQ==" saltValue="LJgppGR+eplsF9GsCycCWQ==" spinCount="100000" sheet="1" objects="1" scenarios="1" selectLockedCells="1"/>
  <mergeCells count="33">
    <mergeCell ref="F69:G69"/>
    <mergeCell ref="F70:G70"/>
    <mergeCell ref="F71:G72"/>
    <mergeCell ref="A60:A68"/>
    <mergeCell ref="A27:A36"/>
    <mergeCell ref="D59:E59"/>
    <mergeCell ref="F59:G59"/>
    <mergeCell ref="A38:A46"/>
    <mergeCell ref="A48:A56"/>
    <mergeCell ref="D60:E60"/>
    <mergeCell ref="F60:G60"/>
    <mergeCell ref="F61:G61"/>
    <mergeCell ref="F62:G62"/>
    <mergeCell ref="F63:G63"/>
    <mergeCell ref="F64:G64"/>
    <mergeCell ref="F65:G65"/>
    <mergeCell ref="F1:G1"/>
    <mergeCell ref="F4:G4"/>
    <mergeCell ref="F5:G5"/>
    <mergeCell ref="A7:A15"/>
    <mergeCell ref="A17:A25"/>
    <mergeCell ref="F66:G66"/>
    <mergeCell ref="F67:G67"/>
    <mergeCell ref="F68:G68"/>
    <mergeCell ref="D66:E66"/>
    <mergeCell ref="D67:E67"/>
    <mergeCell ref="D68:E68"/>
    <mergeCell ref="C70:D70"/>
    <mergeCell ref="D61:E61"/>
    <mergeCell ref="D62:E62"/>
    <mergeCell ref="D63:E63"/>
    <mergeCell ref="D64:E64"/>
    <mergeCell ref="D65:E65"/>
  </mergeCells>
  <conditionalFormatting sqref="F16 F26 F37 F47">
    <cfRule type="containsText" dxfId="45" priority="185" operator="containsText" text="APROBADO">
      <formula>NOT(ISERROR(SEARCH("APROBADO",F16)))</formula>
    </cfRule>
    <cfRule type="cellIs" priority="186" operator="between">
      <formula>0</formula>
      <formula>5</formula>
    </cfRule>
    <cfRule type="iconSet" priority="187">
      <iconSet iconSet="3Symbols2">
        <cfvo type="percent" val="0"/>
        <cfvo type="percent" val="33"/>
        <cfvo type="percent" val="67"/>
      </iconSet>
    </cfRule>
  </conditionalFormatting>
  <conditionalFormatting sqref="F16 F26 F37 F47">
    <cfRule type="containsText" dxfId="44" priority="184" operator="containsText" text="REPROBADO">
      <formula>NOT(ISERROR(SEARCH("REPROBADO",F16)))</formula>
    </cfRule>
  </conditionalFormatting>
  <conditionalFormatting sqref="F7:F15">
    <cfRule type="containsText" dxfId="43" priority="85" operator="containsText" text="APROBADO">
      <formula>NOT(ISERROR(SEARCH("APROBADO",F7)))</formula>
    </cfRule>
    <cfRule type="cellIs" priority="86" operator="between">
      <formula>0</formula>
      <formula>5</formula>
    </cfRule>
    <cfRule type="iconSet" priority="87">
      <iconSet iconSet="3Symbols2">
        <cfvo type="percent" val="0"/>
        <cfvo type="percent" val="33"/>
        <cfvo type="percent" val="67"/>
      </iconSet>
    </cfRule>
  </conditionalFormatting>
  <conditionalFormatting sqref="F7:F15">
    <cfRule type="containsText" dxfId="42" priority="84" operator="containsText" text="REPROBADO">
      <formula>NOT(ISERROR(SEARCH("REPROBADO",F7)))</formula>
    </cfRule>
  </conditionalFormatting>
  <conditionalFormatting sqref="F8">
    <cfRule type="cellIs" dxfId="41" priority="83" operator="equal">
      <formula>"NO CURSADA"</formula>
    </cfRule>
  </conditionalFormatting>
  <conditionalFormatting sqref="F9">
    <cfRule type="cellIs" dxfId="40" priority="82" operator="equal">
      <formula>"INSCRITO"</formula>
    </cfRule>
  </conditionalFormatting>
  <conditionalFormatting sqref="F7:F15">
    <cfRule type="cellIs" dxfId="39" priority="80" operator="equal">
      <formula>"INSCRITO"</formula>
    </cfRule>
    <cfRule type="cellIs" dxfId="38" priority="81" operator="equal">
      <formula>"NO CURSADA"</formula>
    </cfRule>
  </conditionalFormatting>
  <conditionalFormatting sqref="F17:F25">
    <cfRule type="containsText" dxfId="37" priority="77" operator="containsText" text="APROBADO">
      <formula>NOT(ISERROR(SEARCH("APROBADO",F17)))</formula>
    </cfRule>
    <cfRule type="cellIs" priority="78" operator="between">
      <formula>0</formula>
      <formula>5</formula>
    </cfRule>
    <cfRule type="iconSet" priority="79">
      <iconSet iconSet="3Symbols2">
        <cfvo type="percent" val="0"/>
        <cfvo type="percent" val="33"/>
        <cfvo type="percent" val="67"/>
      </iconSet>
    </cfRule>
  </conditionalFormatting>
  <conditionalFormatting sqref="F17:F25">
    <cfRule type="containsText" dxfId="36" priority="76" operator="containsText" text="REPROBADO">
      <formula>NOT(ISERROR(SEARCH("REPROBADO",F17)))</formula>
    </cfRule>
  </conditionalFormatting>
  <conditionalFormatting sqref="F18">
    <cfRule type="cellIs" dxfId="35" priority="75" operator="equal">
      <formula>"NO CURSADA"</formula>
    </cfRule>
  </conditionalFormatting>
  <conditionalFormatting sqref="F19">
    <cfRule type="cellIs" dxfId="34" priority="74" operator="equal">
      <formula>"INSCRITO"</formula>
    </cfRule>
  </conditionalFormatting>
  <conditionalFormatting sqref="F17:F25">
    <cfRule type="cellIs" dxfId="33" priority="72" operator="equal">
      <formula>"INSCRITO"</formula>
    </cfRule>
    <cfRule type="cellIs" dxfId="32" priority="73" operator="equal">
      <formula>"NO CURSADA"</formula>
    </cfRule>
  </conditionalFormatting>
  <conditionalFormatting sqref="F27:F36">
    <cfRule type="containsText" dxfId="31" priority="69" operator="containsText" text="APROBADO">
      <formula>NOT(ISERROR(SEARCH("APROBADO",F27)))</formula>
    </cfRule>
    <cfRule type="cellIs" priority="70" operator="between">
      <formula>0</formula>
      <formula>5</formula>
    </cfRule>
    <cfRule type="iconSet" priority="71">
      <iconSet iconSet="3Symbols2">
        <cfvo type="percent" val="0"/>
        <cfvo type="percent" val="33"/>
        <cfvo type="percent" val="67"/>
      </iconSet>
    </cfRule>
  </conditionalFormatting>
  <conditionalFormatting sqref="F27:F36">
    <cfRule type="containsText" dxfId="30" priority="68" operator="containsText" text="REPROBADO">
      <formula>NOT(ISERROR(SEARCH("REPROBADO",F27)))</formula>
    </cfRule>
  </conditionalFormatting>
  <conditionalFormatting sqref="F28">
    <cfRule type="cellIs" dxfId="29" priority="67" operator="equal">
      <formula>"NO CURSADA"</formula>
    </cfRule>
  </conditionalFormatting>
  <conditionalFormatting sqref="F29">
    <cfRule type="cellIs" dxfId="28" priority="66" operator="equal">
      <formula>"INSCRITO"</formula>
    </cfRule>
  </conditionalFormatting>
  <conditionalFormatting sqref="F27:F36">
    <cfRule type="cellIs" dxfId="27" priority="64" operator="equal">
      <formula>"INSCRITO"</formula>
    </cfRule>
    <cfRule type="cellIs" dxfId="26" priority="65" operator="equal">
      <formula>"NO CURSADA"</formula>
    </cfRule>
  </conditionalFormatting>
  <conditionalFormatting sqref="F38:F46">
    <cfRule type="containsText" dxfId="25" priority="61" operator="containsText" text="APROBADO">
      <formula>NOT(ISERROR(SEARCH("APROBADO",F38)))</formula>
    </cfRule>
    <cfRule type="cellIs" priority="62" operator="between">
      <formula>0</formula>
      <formula>5</formula>
    </cfRule>
    <cfRule type="iconSet" priority="63">
      <iconSet iconSet="3Symbols2">
        <cfvo type="percent" val="0"/>
        <cfvo type="percent" val="33"/>
        <cfvo type="percent" val="67"/>
      </iconSet>
    </cfRule>
  </conditionalFormatting>
  <conditionalFormatting sqref="F38:F46">
    <cfRule type="containsText" dxfId="24" priority="60" operator="containsText" text="REPROBADO">
      <formula>NOT(ISERROR(SEARCH("REPROBADO",F38)))</formula>
    </cfRule>
  </conditionalFormatting>
  <conditionalFormatting sqref="F39">
    <cfRule type="cellIs" dxfId="23" priority="59" operator="equal">
      <formula>"NO CURSADA"</formula>
    </cfRule>
  </conditionalFormatting>
  <conditionalFormatting sqref="F40">
    <cfRule type="cellIs" dxfId="22" priority="58" operator="equal">
      <formula>"INSCRITO"</formula>
    </cfRule>
  </conditionalFormatting>
  <conditionalFormatting sqref="F38:F46">
    <cfRule type="cellIs" dxfId="21" priority="56" operator="equal">
      <formula>"INSCRITO"</formula>
    </cfRule>
    <cfRule type="cellIs" dxfId="20" priority="57" operator="equal">
      <formula>"NO CURSADA"</formula>
    </cfRule>
  </conditionalFormatting>
  <conditionalFormatting sqref="F48:F56">
    <cfRule type="containsText" dxfId="19" priority="53" operator="containsText" text="APROBADO">
      <formula>NOT(ISERROR(SEARCH("APROBADO",F48)))</formula>
    </cfRule>
    <cfRule type="cellIs" priority="54" operator="between">
      <formula>0</formula>
      <formula>5</formula>
    </cfRule>
    <cfRule type="iconSet" priority="55">
      <iconSet iconSet="3Symbols2">
        <cfvo type="percent" val="0"/>
        <cfvo type="percent" val="33"/>
        <cfvo type="percent" val="67"/>
      </iconSet>
    </cfRule>
  </conditionalFormatting>
  <conditionalFormatting sqref="F48:F56">
    <cfRule type="containsText" dxfId="18" priority="52" operator="containsText" text="REPROBADO">
      <formula>NOT(ISERROR(SEARCH("REPROBADO",F48)))</formula>
    </cfRule>
  </conditionalFormatting>
  <conditionalFormatting sqref="F49">
    <cfRule type="cellIs" dxfId="17" priority="51" operator="equal">
      <formula>"NO CURSADA"</formula>
    </cfRule>
  </conditionalFormatting>
  <conditionalFormatting sqref="F50">
    <cfRule type="cellIs" dxfId="16" priority="50" operator="equal">
      <formula>"INSCRITO"</formula>
    </cfRule>
  </conditionalFormatting>
  <conditionalFormatting sqref="F48:F56">
    <cfRule type="cellIs" dxfId="15" priority="48" operator="equal">
      <formula>"INSCRITO"</formula>
    </cfRule>
    <cfRule type="cellIs" dxfId="14" priority="49" operator="equal">
      <formula>"NO CURSADA"</formula>
    </cfRule>
  </conditionalFormatting>
  <conditionalFormatting sqref="D7">
    <cfRule type="cellIs" dxfId="13" priority="17" operator="lessThan">
      <formula>6</formula>
    </cfRule>
  </conditionalFormatting>
  <conditionalFormatting sqref="D7">
    <cfRule type="cellIs" dxfId="12" priority="16" operator="greaterThan">
      <formula>5</formula>
    </cfRule>
  </conditionalFormatting>
  <conditionalFormatting sqref="D8:D15">
    <cfRule type="cellIs" dxfId="11" priority="15" operator="lessThan">
      <formula>6</formula>
    </cfRule>
  </conditionalFormatting>
  <conditionalFormatting sqref="D8:D15">
    <cfRule type="cellIs" dxfId="10" priority="14" operator="greaterThan">
      <formula>5</formula>
    </cfRule>
  </conditionalFormatting>
  <conditionalFormatting sqref="D17:D25">
    <cfRule type="cellIs" dxfId="9" priority="11" operator="lessThan">
      <formula>6</formula>
    </cfRule>
  </conditionalFormatting>
  <conditionalFormatting sqref="D17:D25">
    <cfRule type="cellIs" dxfId="8" priority="10" operator="greaterThan">
      <formula>5</formula>
    </cfRule>
  </conditionalFormatting>
  <conditionalFormatting sqref="D27:D36">
    <cfRule type="cellIs" dxfId="7" priority="9" operator="lessThan">
      <formula>6</formula>
    </cfRule>
  </conditionalFormatting>
  <conditionalFormatting sqref="D27:D36">
    <cfRule type="cellIs" dxfId="6" priority="8" operator="greaterThan">
      <formula>5</formula>
    </cfRule>
  </conditionalFormatting>
  <conditionalFormatting sqref="D38:D46">
    <cfRule type="cellIs" dxfId="5" priority="7" operator="lessThan">
      <formula>6</formula>
    </cfRule>
  </conditionalFormatting>
  <conditionalFormatting sqref="D38:D46">
    <cfRule type="cellIs" dxfId="4" priority="6" operator="greaterThan">
      <formula>5</formula>
    </cfRule>
  </conditionalFormatting>
  <conditionalFormatting sqref="D48:D56">
    <cfRule type="cellIs" dxfId="3" priority="5" operator="lessThan">
      <formula>6</formula>
    </cfRule>
  </conditionalFormatting>
  <conditionalFormatting sqref="D48:D56">
    <cfRule type="cellIs" dxfId="2" priority="4" operator="greaterThan">
      <formula>5</formula>
    </cfRule>
  </conditionalFormatting>
  <conditionalFormatting sqref="F71">
    <cfRule type="cellIs" dxfId="1" priority="1" operator="equal">
      <formula>"NO PROCEDE"</formula>
    </cfRule>
    <cfRule type="cellIs" dxfId="0" priority="2" operator="equal">
      <formula>"SI PROCEDE"</formula>
    </cfRule>
    <cfRule type="dataBar" priority="3">
      <dataBar>
        <cfvo type="num" val="40.590000000000003"/>
        <cfvo type="num" val="42.59"/>
        <color rgb="FFFFC000"/>
      </dataBar>
    </cfRule>
  </conditionalFormatting>
  <dataValidations count="1">
    <dataValidation type="list" allowBlank="1" showInputMessage="1" showErrorMessage="1" sqref="D7:D15 D17:D25 D27:D36 D38:D46 D48:D56 D60:E68" xr:uid="{6839E651-DB31-4429-BBA1-9467127722CA}">
      <formula1>$O$50:$O$62</formula1>
    </dataValidation>
  </dataValidations>
  <pageMargins left="0.70866141732283472" right="0.70866141732283472" top="0.74803149606299213" bottom="0.74803149606299213" header="0.31496062992125984" footer="0.31496062992125984"/>
  <pageSetup scale="62" orientation="portrait" r:id="rId1"/>
  <headerFooter>
    <oddHeader>&amp;LCECyT 3&amp;RDpto. de Gestión Escolar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2012-02-20T19:27:16Z</cp:lastPrinted>
  <dcterms:created xsi:type="dcterms:W3CDTF">2011-06-21T18:30:55Z</dcterms:created>
  <dcterms:modified xsi:type="dcterms:W3CDTF">2024-05-07T15:36:35Z</dcterms:modified>
</cp:coreProperties>
</file>